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chelieuhardware-my.sharepoint.com/personal/prasmussen_richelieu_com/Documents/Wilsonart-1/Wet Wall/Price Page/"/>
    </mc:Choice>
  </mc:AlternateContent>
  <xr:revisionPtr revIDLastSave="1" documentId="8_{2AD4E708-9BFF-4788-9FF2-03BAF06F3113}" xr6:coauthVersionLast="47" xr6:coauthVersionMax="47" xr10:uidLastSave="{B3304A7D-05C2-4689-9610-99F349D0DF64}"/>
  <bookViews>
    <workbookView xWindow="28680" yWindow="-120" windowWidth="29040" windowHeight="15720" xr2:uid="{5A3821B7-99F0-4950-B9FC-9FB1DA51C0CE}"/>
  </bookViews>
  <sheets>
    <sheet name="Customer Price page" sheetId="1" r:id="rId1"/>
    <sheet name="lists" sheetId="2" r:id="rId2"/>
  </sheets>
  <definedNames>
    <definedName name="_xlnm.Print_Area" localSheetId="0">'Customer Price page'!$A:$J</definedName>
    <definedName name="_xlnm.Print_Area" localSheetId="1">lists!$J$9:$K$18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I26" i="1"/>
  <c r="I27" i="1"/>
  <c r="I28" i="1"/>
  <c r="I29" i="1"/>
  <c r="I30" i="1"/>
  <c r="I31" i="1"/>
  <c r="J31" i="1" s="1"/>
  <c r="I32" i="1"/>
  <c r="J32" i="1" s="1"/>
  <c r="I33" i="1"/>
  <c r="I34" i="1"/>
  <c r="J34" i="1" s="1"/>
  <c r="I35" i="1"/>
  <c r="I36" i="1"/>
  <c r="I37" i="1"/>
  <c r="I38" i="1"/>
  <c r="I39" i="1"/>
  <c r="J39" i="1" s="1"/>
  <c r="I40" i="1"/>
  <c r="I41" i="1"/>
  <c r="I42" i="1"/>
  <c r="J42" i="1" s="1"/>
  <c r="I43" i="1"/>
  <c r="I44" i="1"/>
  <c r="J44" i="1" s="1"/>
  <c r="F25" i="1"/>
  <c r="G25" i="1" s="1"/>
  <c r="C51" i="1"/>
  <c r="H12" i="2"/>
  <c r="H13" i="2" s="1"/>
  <c r="H14" i="2" s="1"/>
  <c r="H15" i="2" s="1"/>
  <c r="H16" i="2" s="1"/>
  <c r="F26" i="1"/>
  <c r="G26" i="1" s="1"/>
  <c r="F27" i="1"/>
  <c r="G27" i="1" s="1"/>
  <c r="F28" i="1"/>
  <c r="G28" i="1" s="1"/>
  <c r="F29" i="1"/>
  <c r="F30" i="1"/>
  <c r="F31" i="1"/>
  <c r="G31" i="1" s="1"/>
  <c r="F32" i="1"/>
  <c r="G32" i="1" s="1"/>
  <c r="F33" i="1"/>
  <c r="G33" i="1" s="1"/>
  <c r="F34" i="1"/>
  <c r="G34" i="1" s="1"/>
  <c r="F35" i="1"/>
  <c r="G35" i="1"/>
  <c r="F36" i="1"/>
  <c r="G36" i="1" s="1"/>
  <c r="F37" i="1"/>
  <c r="G37" i="1" s="1"/>
  <c r="F38" i="1"/>
  <c r="F39" i="1"/>
  <c r="G39" i="1" s="1"/>
  <c r="F40" i="1"/>
  <c r="F41" i="1"/>
  <c r="F42" i="1"/>
  <c r="F43" i="1"/>
  <c r="G43" i="1" s="1"/>
  <c r="F44" i="1"/>
  <c r="G44" i="1" s="1"/>
  <c r="J59" i="1"/>
  <c r="J60" i="1"/>
  <c r="J58" i="1"/>
  <c r="G29" i="1"/>
  <c r="G42" i="1"/>
  <c r="J38" i="1" l="1"/>
  <c r="G38" i="1"/>
  <c r="J29" i="1"/>
  <c r="J41" i="1"/>
  <c r="J27" i="1"/>
  <c r="J28" i="1"/>
  <c r="J33" i="1"/>
  <c r="J30" i="1"/>
  <c r="J40" i="1"/>
  <c r="J26" i="1"/>
  <c r="J37" i="1"/>
  <c r="J25" i="1"/>
  <c r="J36" i="1"/>
  <c r="J35" i="1"/>
  <c r="J43" i="1"/>
  <c r="G41" i="1"/>
  <c r="G30" i="1"/>
  <c r="G40" i="1"/>
  <c r="G45" i="1"/>
  <c r="A51" i="1" s="1"/>
  <c r="J51" i="1" s="1"/>
  <c r="A55" i="1" l="1"/>
  <c r="J55" i="1" s="1"/>
  <c r="J64" i="1" s="1"/>
</calcChain>
</file>

<file path=xl/sharedStrings.xml><?xml version="1.0" encoding="utf-8"?>
<sst xmlns="http://schemas.openxmlformats.org/spreadsheetml/2006/main" count="155" uniqueCount="119">
  <si>
    <t>Omaha Office:</t>
  </si>
  <si>
    <t xml:space="preserve">        8109 F Street, Omaha, NE  68127</t>
  </si>
  <si>
    <t>Des Moines Office:</t>
  </si>
  <si>
    <t xml:space="preserve">         5685 NE 16th Street</t>
  </si>
  <si>
    <t xml:space="preserve">         Des Moines, IA  50313</t>
  </si>
  <si>
    <t>Sioux Falls Office:</t>
  </si>
  <si>
    <t xml:space="preserve">       2900 West Sencore Drive # 106</t>
  </si>
  <si>
    <t>Price subject to change at any time</t>
  </si>
  <si>
    <t xml:space="preserve">       Sioux Falls, SD 57107</t>
  </si>
  <si>
    <t>Pricing does not include freight or fuel/supplier surcharges that will be billed as a separate line on invoices.</t>
  </si>
  <si>
    <t>Wilsonart Wetwall</t>
  </si>
  <si>
    <t>Customer Name</t>
  </si>
  <si>
    <t>Date</t>
  </si>
  <si>
    <t>Address</t>
  </si>
  <si>
    <t>Contact Name</t>
  </si>
  <si>
    <t>City State Zip</t>
  </si>
  <si>
    <t>Phone</t>
  </si>
  <si>
    <t>PO</t>
  </si>
  <si>
    <t>Email</t>
  </si>
  <si>
    <t>Date Needed</t>
  </si>
  <si>
    <t>NOTES</t>
  </si>
  <si>
    <t>Design/Color #</t>
  </si>
  <si>
    <t>Select Color</t>
  </si>
  <si>
    <t>Qty</t>
  </si>
  <si>
    <t>Type</t>
  </si>
  <si>
    <t>Width*</t>
  </si>
  <si>
    <t>Height</t>
  </si>
  <si>
    <t>sf/pc</t>
  </si>
  <si>
    <t>total sf</t>
  </si>
  <si>
    <t>Price</t>
  </si>
  <si>
    <t>Ext Price</t>
  </si>
  <si>
    <t>Total SF</t>
  </si>
  <si>
    <t xml:space="preserve">*Utility panels do  not come in 30" </t>
  </si>
  <si>
    <t>Sealant and Adhesive</t>
  </si>
  <si>
    <t>Sealant</t>
  </si>
  <si>
    <t>1 per 35sf</t>
  </si>
  <si>
    <t>*if n/a - need to select design color above in cell C23</t>
  </si>
  <si>
    <t>Adhesive</t>
  </si>
  <si>
    <t>Panel Adhesive</t>
  </si>
  <si>
    <t>1 per 17sf</t>
  </si>
  <si>
    <t>Accessories</t>
  </si>
  <si>
    <t>Cornershelf</t>
  </si>
  <si>
    <t>Niche 1</t>
  </si>
  <si>
    <t>Niche 2</t>
  </si>
  <si>
    <t>Total</t>
  </si>
  <si>
    <t xml:space="preserve">Utility panels do  not come in 30" </t>
  </si>
  <si>
    <t>Edit: select cell, data tab, data validation</t>
  </si>
  <si>
    <t>*each row is it's own data validation in drop down</t>
  </si>
  <si>
    <t>*when adding color/need to fix range on drop down list for p 1</t>
  </si>
  <si>
    <t>*did not add the Made to Order Colors</t>
  </si>
  <si>
    <t>abbrev</t>
  </si>
  <si>
    <t>Width</t>
  </si>
  <si>
    <t>sell</t>
  </si>
  <si>
    <t>Design</t>
  </si>
  <si>
    <t>Accessory Color</t>
  </si>
  <si>
    <t>info:</t>
  </si>
  <si>
    <t>Matching Sealant colors changed - stone white/Natural only colors listed now</t>
  </si>
  <si>
    <t>Wing Walls (Bullnose Edge / Flat Edge) - PFFL</t>
  </si>
  <si>
    <t>PFFL</t>
  </si>
  <si>
    <t>8 X 96 only</t>
  </si>
  <si>
    <t>Arezzo - W7041-55 Disc- Local stock only</t>
  </si>
  <si>
    <t>Sealant - Porcino</t>
  </si>
  <si>
    <t>Antique White</t>
  </si>
  <si>
    <t>Back Walls (Flat Edge / Flat Edge) - FLFL</t>
  </si>
  <si>
    <t>FLFL</t>
  </si>
  <si>
    <t>Aria White - W7001-18</t>
  </si>
  <si>
    <t>Sealant - Stone White</t>
  </si>
  <si>
    <t>Designer White</t>
  </si>
  <si>
    <t>Cosenza</t>
  </si>
  <si>
    <t>Sealant - Ivory Grey</t>
  </si>
  <si>
    <t>Back Walls (Groove Edge / Flat Edge) - GRFL</t>
  </si>
  <si>
    <t>GRFL</t>
  </si>
  <si>
    <t>32 X 96 only</t>
  </si>
  <si>
    <t>Augusta Calacatta - W7055-7</t>
  </si>
  <si>
    <t>Sealant - Natural</t>
  </si>
  <si>
    <t>Arezzo</t>
  </si>
  <si>
    <t>Back Walls (Tongue Edge / Flat Edge) - TOFL</t>
  </si>
  <si>
    <t>TOFL</t>
  </si>
  <si>
    <t>Calacatta Statuario - W7036-55</t>
  </si>
  <si>
    <t>Aria White, Calacatta Statuario, Larisis Marble, Staccato,  Torrone Marble, Tuscany Marble</t>
  </si>
  <si>
    <t>(was ice white)</t>
  </si>
  <si>
    <t>Utility Panels (Bullnose Edge / Groove Edge) - PFGR</t>
  </si>
  <si>
    <t>PFGR</t>
  </si>
  <si>
    <t>Cosenza - W7028-35 - Disc - Local Stock only</t>
  </si>
  <si>
    <t>Augusta Calacatta, Harmony Mist, Legacy Ash, Tahiti Sands,Urban Soapstone</t>
  </si>
  <si>
    <t>Utility Panels (Groove Edge / Tongue Edge) - TOGR</t>
  </si>
  <si>
    <t>TOGR</t>
  </si>
  <si>
    <t>Darlington Cherry - W7058-17</t>
  </si>
  <si>
    <t>Sealant - Tan</t>
  </si>
  <si>
    <t>Midnight Elegance</t>
  </si>
  <si>
    <t>Sealant - Black</t>
  </si>
  <si>
    <t>Utility Panels (Bullnose Edge / Bullnose Edge) PFPF</t>
  </si>
  <si>
    <t>PFPF</t>
  </si>
  <si>
    <t>Harmony Mist - W7066</t>
  </si>
  <si>
    <t>Darlington Cherry</t>
  </si>
  <si>
    <t>Utility Panels (Bullnose Edge / Tongue Edge) - PFTO</t>
  </si>
  <si>
    <t>PFTO</t>
  </si>
  <si>
    <t>Larisis Marble - W7054-7-local stock only</t>
  </si>
  <si>
    <t>Legacy Ash - W7042-12-local stock only</t>
  </si>
  <si>
    <t>Midnight Elegance - W7068</t>
  </si>
  <si>
    <t>custom size</t>
  </si>
  <si>
    <t>Staccato - W7004-18</t>
  </si>
  <si>
    <t>Made to Order Panels (Bullnose Edge / Bullnose Edge)</t>
  </si>
  <si>
    <t>Tahiti Sands - W7027-22</t>
  </si>
  <si>
    <t>Made to Order Panels (Bullnose Edge / Groove Edge)</t>
  </si>
  <si>
    <t>Torrone Marble - W7008-7</t>
  </si>
  <si>
    <t>Made to Order Panels (Bullnose Edge / Tongue Edge)</t>
  </si>
  <si>
    <t>Tuscany Marble - W7057-18</t>
  </si>
  <si>
    <t>Made to Order Panels (Groove Edge / Tongue Edge)</t>
  </si>
  <si>
    <t>Urban Soapstone - W7067</t>
  </si>
  <si>
    <t>Tranquil lines - W7074  MTO</t>
  </si>
  <si>
    <t>Graceful lines - W7075 MTO</t>
  </si>
  <si>
    <t>Silken Weave - W7071 MTO</t>
  </si>
  <si>
    <t>Serenity Weave - W7072 MTO</t>
  </si>
  <si>
    <t>Classic Weave - W7073 MTO</t>
  </si>
  <si>
    <t>Ashen Walnut - W7070 MTO</t>
  </si>
  <si>
    <t>Champagne Whisper - W7042 MTO</t>
  </si>
  <si>
    <t>*MTO order colors have a 1 week longer lead time than non-MTO colors</t>
  </si>
  <si>
    <t>effective Jul 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</si>
</sst>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2" xfId="0" applyBorder="1"/>
    <xf numFmtId="43" fontId="0" fillId="0" borderId="0" xfId="1" applyFont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43" fontId="0" fillId="0" borderId="2" xfId="1" applyFont="1" applyBorder="1"/>
    <xf numFmtId="43" fontId="0" fillId="0" borderId="5" xfId="1" applyFont="1" applyBorder="1"/>
    <xf numFmtId="43" fontId="0" fillId="0" borderId="6" xfId="1" applyFont="1" applyBorder="1"/>
    <xf numFmtId="43" fontId="0" fillId="0" borderId="0" xfId="1" applyFont="1" applyBorder="1"/>
    <xf numFmtId="0" fontId="3" fillId="0" borderId="7" xfId="0" applyFont="1" applyBorder="1" applyAlignment="1">
      <alignment horizontal="center"/>
    </xf>
    <xf numFmtId="0" fontId="4" fillId="0" borderId="1" xfId="2" applyFont="1" applyBorder="1" applyAlignment="1">
      <alignment horizontal="center" wrapText="1"/>
    </xf>
    <xf numFmtId="0" fontId="2" fillId="0" borderId="0" xfId="0" applyFont="1"/>
    <xf numFmtId="0" fontId="2" fillId="0" borderId="6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43" fontId="2" fillId="0" borderId="2" xfId="1" applyFont="1" applyBorder="1" applyAlignment="1">
      <alignment horizontal="right"/>
    </xf>
    <xf numFmtId="0" fontId="6" fillId="0" borderId="0" xfId="0" applyFont="1" applyAlignment="1">
      <alignment horizontal="center"/>
    </xf>
    <xf numFmtId="43" fontId="0" fillId="0" borderId="0" xfId="1" applyFont="1" applyAlignment="1">
      <alignment horizontal="right"/>
    </xf>
    <xf numFmtId="0" fontId="0" fillId="0" borderId="8" xfId="0" applyBorder="1"/>
    <xf numFmtId="43" fontId="0" fillId="0" borderId="8" xfId="1" applyFont="1" applyBorder="1"/>
    <xf numFmtId="43" fontId="2" fillId="0" borderId="0" xfId="1" applyFont="1"/>
    <xf numFmtId="43" fontId="6" fillId="0" borderId="0" xfId="1" applyFont="1" applyBorder="1" applyAlignment="1">
      <alignment horizontal="center"/>
    </xf>
    <xf numFmtId="13" fontId="0" fillId="0" borderId="0" xfId="1" applyNumberFormat="1" applyFont="1"/>
    <xf numFmtId="0" fontId="0" fillId="2" borderId="2" xfId="0" applyFill="1" applyBorder="1"/>
    <xf numFmtId="43" fontId="2" fillId="0" borderId="2" xfId="1" applyFont="1" applyBorder="1"/>
    <xf numFmtId="14" fontId="0" fillId="0" borderId="2" xfId="0" applyNumberFormat="1" applyBorder="1"/>
    <xf numFmtId="0" fontId="8" fillId="0" borderId="5" xfId="3" applyBorder="1"/>
    <xf numFmtId="0" fontId="9" fillId="0" borderId="0" xfId="0" applyFont="1" applyAlignment="1">
      <alignment vertical="center"/>
    </xf>
    <xf numFmtId="0" fontId="0" fillId="3" borderId="0" xfId="0" applyFill="1"/>
    <xf numFmtId="0" fontId="0" fillId="0" borderId="0" xfId="0" applyAlignment="1">
      <alignment horizontal="left"/>
    </xf>
    <xf numFmtId="43" fontId="2" fillId="0" borderId="5" xfId="1" applyFont="1" applyBorder="1"/>
    <xf numFmtId="0" fontId="2" fillId="0" borderId="0" xfId="0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2" fillId="0" borderId="0" xfId="1" applyFont="1" applyBorder="1" applyAlignment="1">
      <alignment horizontal="right"/>
    </xf>
    <xf numFmtId="43" fontId="2" fillId="0" borderId="5" xfId="1" applyFont="1" applyBorder="1" applyAlignment="1">
      <alignment horizontal="center"/>
    </xf>
    <xf numFmtId="43" fontId="2" fillId="0" borderId="5" xfId="1" applyFont="1" applyBorder="1" applyAlignment="1">
      <alignment horizontal="right"/>
    </xf>
    <xf numFmtId="0" fontId="0" fillId="0" borderId="10" xfId="0" applyBorder="1"/>
    <xf numFmtId="0" fontId="0" fillId="2" borderId="8" xfId="0" applyFill="1" applyBorder="1"/>
    <xf numFmtId="0" fontId="0" fillId="2" borderId="9" xfId="0" applyFill="1" applyBorder="1"/>
    <xf numFmtId="0" fontId="0" fillId="2" borderId="5" xfId="0" applyFill="1" applyBorder="1"/>
    <xf numFmtId="0" fontId="2" fillId="0" borderId="2" xfId="0" applyFont="1" applyBorder="1" applyAlignment="1">
      <alignment horizontal="center"/>
    </xf>
    <xf numFmtId="43" fontId="2" fillId="0" borderId="11" xfId="1" applyFont="1" applyBorder="1"/>
    <xf numFmtId="43" fontId="0" fillId="4" borderId="0" xfId="1" applyFont="1" applyFill="1"/>
    <xf numFmtId="0" fontId="0" fillId="0" borderId="0" xfId="0" applyAlignment="1">
      <alignment wrapText="1"/>
    </xf>
    <xf numFmtId="0" fontId="10" fillId="0" borderId="0" xfId="0" applyFont="1" applyAlignment="1">
      <alignment horizontal="left"/>
    </xf>
    <xf numFmtId="43" fontId="2" fillId="0" borderId="0" xfId="1" applyFont="1" applyAlignment="1">
      <alignment horizontal="right"/>
    </xf>
    <xf numFmtId="0" fontId="11" fillId="0" borderId="0" xfId="0" applyFont="1"/>
    <xf numFmtId="10" fontId="0" fillId="0" borderId="0" xfId="4" applyNumberFormat="1" applyFont="1"/>
    <xf numFmtId="0" fontId="0" fillId="5" borderId="0" xfId="0" applyFill="1"/>
    <xf numFmtId="43" fontId="2" fillId="0" borderId="0" xfId="1" applyFont="1" applyBorder="1"/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5">
    <cellStyle name="Comma" xfId="1" builtinId="3"/>
    <cellStyle name="Hyperlink" xfId="3" builtinId="8"/>
    <cellStyle name="Normal" xfId="0" builtinId="0"/>
    <cellStyle name="Normal 2" xfId="2" xr:uid="{08DA8684-80E9-4AE1-8812-C827CF09F2D1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68581</xdr:colOff>
      <xdr:row>0</xdr:row>
      <xdr:rowOff>0</xdr:rowOff>
    </xdr:from>
    <xdr:to>
      <xdr:col>2</xdr:col>
      <xdr:colOff>815341</xdr:colOff>
      <xdr:row>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444DB2-A9E8-411F-819E-E4477E5D5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1" y="0"/>
          <a:ext cx="204216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9ACC-54F4-42B0-92B2-4A517DDCDA2C}">
  <sheetPr>
    <pageSetUpPr fitToPage="1"/>
  </sheetPr>
  <dimension ref="A1:Q67"/>
  <sheetViews>
    <sheetView tabSelected="1" workbookViewId="0">
      <selection activeCell="C5" sqref="C5"/>
    </sheetView>
  </sheetViews>
  <sheetFormatPr defaultRowHeight="15" x14ac:dyDescent="0.25"/>
  <cols>
    <col min="1" max="1" width="17.42578125" customWidth="1"/>
    <col min="2" max="2" width="2" customWidth="1"/>
    <col min="3" max="3" width="40.5703125" bestFit="1" customWidth="1"/>
    <col min="4" max="4" width="17" bestFit="1" customWidth="1"/>
    <col min="5" max="5" width="13.42578125" bestFit="1" customWidth="1"/>
    <col min="6" max="6" width="10.42578125" bestFit="1" customWidth="1"/>
    <col min="7" max="7" width="9.42578125" bestFit="1" customWidth="1"/>
    <col min="8" max="8" width="2.5703125" customWidth="1"/>
    <col min="9" max="9" width="8.85546875" style="6"/>
    <col min="10" max="10" width="22.85546875" style="6" customWidth="1"/>
    <col min="13" max="13" width="9.42578125" bestFit="1" customWidth="1"/>
  </cols>
  <sheetData>
    <row r="1" spans="1:10" x14ac:dyDescent="0.25">
      <c r="J1" s="50" t="s">
        <v>0</v>
      </c>
    </row>
    <row r="2" spans="1:10" x14ac:dyDescent="0.25">
      <c r="J2" s="22" t="s">
        <v>1</v>
      </c>
    </row>
    <row r="3" spans="1:10" x14ac:dyDescent="0.25">
      <c r="J3" s="50" t="s">
        <v>2</v>
      </c>
    </row>
    <row r="4" spans="1:10" x14ac:dyDescent="0.25">
      <c r="J4" s="22" t="s">
        <v>3</v>
      </c>
    </row>
    <row r="5" spans="1:10" x14ac:dyDescent="0.25">
      <c r="J5" s="22" t="s">
        <v>4</v>
      </c>
    </row>
    <row r="6" spans="1:10" x14ac:dyDescent="0.25">
      <c r="J6" s="50" t="s">
        <v>5</v>
      </c>
    </row>
    <row r="7" spans="1:10" x14ac:dyDescent="0.25">
      <c r="A7" t="s">
        <v>118</v>
      </c>
      <c r="J7" s="22" t="s">
        <v>6</v>
      </c>
    </row>
    <row r="8" spans="1:10" x14ac:dyDescent="0.25">
      <c r="A8" t="s">
        <v>7</v>
      </c>
      <c r="J8" s="22" t="s">
        <v>8</v>
      </c>
    </row>
    <row r="9" spans="1:10" x14ac:dyDescent="0.25">
      <c r="A9" s="32" t="s">
        <v>9</v>
      </c>
      <c r="J9" s="22"/>
    </row>
    <row r="10" spans="1:10" x14ac:dyDescent="0.25">
      <c r="A10" s="32"/>
      <c r="J10" s="22"/>
    </row>
    <row r="11" spans="1:10" ht="21" customHeight="1" x14ac:dyDescent="0.4">
      <c r="A11" s="55" t="s">
        <v>10</v>
      </c>
      <c r="B11" s="55"/>
      <c r="C11" s="55"/>
      <c r="D11" s="55"/>
      <c r="E11" s="55"/>
      <c r="F11" s="55"/>
      <c r="G11" s="55"/>
      <c r="H11" s="55"/>
      <c r="I11" s="55"/>
      <c r="J11" s="55"/>
    </row>
    <row r="12" spans="1:10" ht="21" customHeight="1" x14ac:dyDescent="0.25"/>
    <row r="13" spans="1:10" ht="21" customHeight="1" x14ac:dyDescent="0.25">
      <c r="A13" s="16" t="s">
        <v>11</v>
      </c>
      <c r="C13" s="5"/>
      <c r="E13" s="16" t="s">
        <v>12</v>
      </c>
      <c r="F13" s="30"/>
      <c r="G13" s="5"/>
      <c r="H13" s="5"/>
      <c r="I13" s="10"/>
      <c r="J13" s="10"/>
    </row>
    <row r="14" spans="1:10" ht="21" customHeight="1" x14ac:dyDescent="0.25">
      <c r="A14" s="16" t="s">
        <v>13</v>
      </c>
      <c r="C14" s="5"/>
      <c r="E14" s="16" t="s">
        <v>14</v>
      </c>
      <c r="F14" s="5"/>
      <c r="G14" s="5"/>
      <c r="H14" s="5"/>
      <c r="I14" s="10"/>
      <c r="J14" s="10"/>
    </row>
    <row r="15" spans="1:10" ht="21" customHeight="1" x14ac:dyDescent="0.25">
      <c r="A15" s="16" t="s">
        <v>15</v>
      </c>
      <c r="C15" s="5"/>
      <c r="E15" s="16" t="s">
        <v>16</v>
      </c>
      <c r="F15" s="5"/>
      <c r="G15" s="5"/>
      <c r="H15" s="5"/>
      <c r="I15" s="10"/>
      <c r="J15" s="10"/>
    </row>
    <row r="16" spans="1:10" ht="21" customHeight="1" x14ac:dyDescent="0.25">
      <c r="A16" s="16" t="s">
        <v>17</v>
      </c>
      <c r="C16" s="7"/>
      <c r="E16" s="16" t="s">
        <v>18</v>
      </c>
      <c r="F16" s="31"/>
      <c r="G16" s="7"/>
      <c r="H16" s="7"/>
      <c r="I16" s="11"/>
      <c r="J16" s="11"/>
    </row>
    <row r="17" spans="1:10" ht="21" customHeight="1" x14ac:dyDescent="0.25">
      <c r="A17" s="16" t="s">
        <v>19</v>
      </c>
      <c r="C17" s="7"/>
      <c r="E17" s="16" t="s">
        <v>20</v>
      </c>
      <c r="F17" s="7"/>
      <c r="G17" s="7"/>
      <c r="H17" s="7"/>
      <c r="I17" s="11"/>
      <c r="J17" s="11"/>
    </row>
    <row r="18" spans="1:10" ht="21" customHeight="1" x14ac:dyDescent="0.25">
      <c r="C18" s="7"/>
      <c r="E18" s="5"/>
      <c r="F18" s="5"/>
      <c r="G18" s="5"/>
      <c r="H18" s="5"/>
      <c r="I18" s="10"/>
      <c r="J18" s="10"/>
    </row>
    <row r="19" spans="1:10" ht="15.75" thickBot="1" x14ac:dyDescent="0.3">
      <c r="A19" s="17"/>
      <c r="B19" s="8"/>
      <c r="C19" s="8"/>
      <c r="D19" s="8"/>
      <c r="E19" s="8"/>
      <c r="F19" s="8"/>
      <c r="G19" s="8"/>
      <c r="H19" s="8"/>
      <c r="I19" s="12"/>
      <c r="J19" s="12"/>
    </row>
    <row r="20" spans="1:10" ht="15.75" thickTop="1" x14ac:dyDescent="0.25">
      <c r="A20" s="16"/>
      <c r="I20" s="13"/>
      <c r="J20" s="13"/>
    </row>
    <row r="21" spans="1:10" x14ac:dyDescent="0.25">
      <c r="A21" s="16"/>
      <c r="I21" s="13"/>
      <c r="J21" s="13"/>
    </row>
    <row r="23" spans="1:10" x14ac:dyDescent="0.25">
      <c r="A23" s="16" t="s">
        <v>21</v>
      </c>
      <c r="C23" s="28" t="s">
        <v>22</v>
      </c>
    </row>
    <row r="24" spans="1:10" s="16" customFormat="1" x14ac:dyDescent="0.25">
      <c r="A24" s="18" t="s">
        <v>23</v>
      </c>
      <c r="B24" s="18"/>
      <c r="C24" s="18" t="s">
        <v>24</v>
      </c>
      <c r="D24" s="45" t="s">
        <v>25</v>
      </c>
      <c r="E24" s="45" t="s">
        <v>26</v>
      </c>
      <c r="F24" s="19" t="s">
        <v>27</v>
      </c>
      <c r="G24" s="19" t="s">
        <v>28</v>
      </c>
      <c r="H24" s="19"/>
      <c r="I24" s="20" t="s">
        <v>29</v>
      </c>
      <c r="J24" s="20" t="s">
        <v>30</v>
      </c>
    </row>
    <row r="25" spans="1:10" x14ac:dyDescent="0.25">
      <c r="D25" s="23"/>
      <c r="E25" s="23"/>
      <c r="F25" s="6">
        <f>IF(D25="32 x 96 only",32*96/144,IF(D25="8 x 96 only",8*96/144,D25*E25/144))</f>
        <v>0</v>
      </c>
      <c r="G25" s="24">
        <f t="shared" ref="G25:G44" si="0">+F25*A25</f>
        <v>0</v>
      </c>
      <c r="H25" s="6"/>
      <c r="I25" s="24">
        <f>(IF($A25=0,0,VLOOKUP(D25,lists!$G$9:$H$16,2,FALSE)))</f>
        <v>0</v>
      </c>
      <c r="J25" s="6">
        <f t="shared" ref="J25:J44" si="1">+I25*F25*A25</f>
        <v>0</v>
      </c>
    </row>
    <row r="26" spans="1:10" x14ac:dyDescent="0.25">
      <c r="A26" s="23"/>
      <c r="B26" s="23"/>
      <c r="C26" s="23"/>
      <c r="D26" s="23"/>
      <c r="E26" s="23"/>
      <c r="F26" s="6">
        <f t="shared" ref="F26:F44" si="2">IF(D26="32 x 96 only",32*96/144,IF(D26="8 x 96 only",8*96/144,D26*E26/144))</f>
        <v>0</v>
      </c>
      <c r="G26" s="24">
        <f t="shared" si="0"/>
        <v>0</v>
      </c>
      <c r="H26" s="24"/>
      <c r="I26" s="24">
        <f>(IF($A26=0,0,VLOOKUP(D26,lists!$G$9:$H$16,2,FALSE)))</f>
        <v>0</v>
      </c>
      <c r="J26" s="24">
        <f t="shared" si="1"/>
        <v>0</v>
      </c>
    </row>
    <row r="27" spans="1:10" x14ac:dyDescent="0.25">
      <c r="A27" s="23"/>
      <c r="B27" s="23"/>
      <c r="C27" s="23"/>
      <c r="D27" s="23"/>
      <c r="E27" s="23"/>
      <c r="F27" s="6">
        <f t="shared" si="2"/>
        <v>0</v>
      </c>
      <c r="G27" s="24">
        <f t="shared" si="0"/>
        <v>0</v>
      </c>
      <c r="H27" s="24"/>
      <c r="I27" s="24">
        <f>(IF($A27=0,0,VLOOKUP(D27,lists!$G$9:$H$16,2,FALSE)))</f>
        <v>0</v>
      </c>
      <c r="J27" s="24">
        <f t="shared" si="1"/>
        <v>0</v>
      </c>
    </row>
    <row r="28" spans="1:10" x14ac:dyDescent="0.25">
      <c r="A28" s="23"/>
      <c r="B28" s="23"/>
      <c r="C28" s="23"/>
      <c r="D28" s="23"/>
      <c r="E28" s="23"/>
      <c r="F28" s="6">
        <f t="shared" si="2"/>
        <v>0</v>
      </c>
      <c r="G28" s="24">
        <f t="shared" si="0"/>
        <v>0</v>
      </c>
      <c r="H28" s="24"/>
      <c r="I28" s="24">
        <f>(IF($A28=0,0,VLOOKUP(D28,lists!$G$9:$H$16,2,FALSE)))</f>
        <v>0</v>
      </c>
      <c r="J28" s="24">
        <f t="shared" si="1"/>
        <v>0</v>
      </c>
    </row>
    <row r="29" spans="1:10" x14ac:dyDescent="0.25">
      <c r="A29" s="23"/>
      <c r="B29" s="23"/>
      <c r="C29" s="23"/>
      <c r="D29" s="23"/>
      <c r="E29" s="23"/>
      <c r="F29" s="6">
        <f t="shared" si="2"/>
        <v>0</v>
      </c>
      <c r="G29" s="24">
        <f t="shared" si="0"/>
        <v>0</v>
      </c>
      <c r="H29" s="24"/>
      <c r="I29" s="24">
        <f>(IF($A29=0,0,VLOOKUP(D29,lists!$G$9:$H$16,2,FALSE)))</f>
        <v>0</v>
      </c>
      <c r="J29" s="24">
        <f t="shared" si="1"/>
        <v>0</v>
      </c>
    </row>
    <row r="30" spans="1:10" x14ac:dyDescent="0.25">
      <c r="A30" s="23"/>
      <c r="B30" s="23"/>
      <c r="C30" s="23"/>
      <c r="D30" s="23"/>
      <c r="E30" s="23"/>
      <c r="F30" s="6">
        <f t="shared" si="2"/>
        <v>0</v>
      </c>
      <c r="G30" s="24">
        <f t="shared" si="0"/>
        <v>0</v>
      </c>
      <c r="H30" s="24"/>
      <c r="I30" s="24">
        <f>(IF($A30=0,0,VLOOKUP(D30,lists!$G$9:$H$16,2,FALSE)))</f>
        <v>0</v>
      </c>
      <c r="J30" s="24">
        <f t="shared" si="1"/>
        <v>0</v>
      </c>
    </row>
    <row r="31" spans="1:10" x14ac:dyDescent="0.25">
      <c r="A31" s="23"/>
      <c r="B31" s="23"/>
      <c r="C31" s="23"/>
      <c r="D31" s="23"/>
      <c r="E31" s="23"/>
      <c r="F31" s="6">
        <f t="shared" si="2"/>
        <v>0</v>
      </c>
      <c r="G31" s="24">
        <f t="shared" si="0"/>
        <v>0</v>
      </c>
      <c r="H31" s="24"/>
      <c r="I31" s="24">
        <f>(IF($A31=0,0,VLOOKUP(D31,lists!$G$9:$H$16,2,FALSE)))</f>
        <v>0</v>
      </c>
      <c r="J31" s="24">
        <f t="shared" si="1"/>
        <v>0</v>
      </c>
    </row>
    <row r="32" spans="1:10" x14ac:dyDescent="0.25">
      <c r="A32" s="23"/>
      <c r="B32" s="23"/>
      <c r="C32" s="23"/>
      <c r="D32" s="23"/>
      <c r="E32" s="23"/>
      <c r="F32" s="6">
        <f t="shared" si="2"/>
        <v>0</v>
      </c>
      <c r="G32" s="24">
        <f t="shared" si="0"/>
        <v>0</v>
      </c>
      <c r="H32" s="24"/>
      <c r="I32" s="24">
        <f>(IF($A32=0,0,VLOOKUP(D32,lists!$G$9:$H$16,2,FALSE)))</f>
        <v>0</v>
      </c>
      <c r="J32" s="24">
        <f t="shared" si="1"/>
        <v>0</v>
      </c>
    </row>
    <row r="33" spans="1:10" x14ac:dyDescent="0.25">
      <c r="A33" s="23"/>
      <c r="B33" s="23"/>
      <c r="C33" s="23"/>
      <c r="D33" s="23"/>
      <c r="E33" s="23"/>
      <c r="F33" s="6">
        <f t="shared" si="2"/>
        <v>0</v>
      </c>
      <c r="G33" s="24">
        <f t="shared" si="0"/>
        <v>0</v>
      </c>
      <c r="H33" s="24"/>
      <c r="I33" s="24">
        <f>(IF($A33=0,0,VLOOKUP(D33,lists!$G$9:$H$16,2,FALSE)))</f>
        <v>0</v>
      </c>
      <c r="J33" s="24">
        <f t="shared" si="1"/>
        <v>0</v>
      </c>
    </row>
    <row r="34" spans="1:10" x14ac:dyDescent="0.25">
      <c r="A34" s="23"/>
      <c r="B34" s="23"/>
      <c r="C34" s="23"/>
      <c r="D34" s="23"/>
      <c r="E34" s="23"/>
      <c r="F34" s="6">
        <f t="shared" si="2"/>
        <v>0</v>
      </c>
      <c r="G34" s="24">
        <f t="shared" si="0"/>
        <v>0</v>
      </c>
      <c r="H34" s="24"/>
      <c r="I34" s="24">
        <f>(IF($A34=0,0,VLOOKUP(D34,lists!$G$9:$H$16,2,FALSE)))</f>
        <v>0</v>
      </c>
      <c r="J34" s="24">
        <f t="shared" si="1"/>
        <v>0</v>
      </c>
    </row>
    <row r="35" spans="1:10" x14ac:dyDescent="0.25">
      <c r="A35" s="23"/>
      <c r="B35" s="23"/>
      <c r="C35" s="23"/>
      <c r="D35" s="23"/>
      <c r="E35" s="23"/>
      <c r="F35" s="6">
        <f t="shared" si="2"/>
        <v>0</v>
      </c>
      <c r="G35" s="24">
        <f t="shared" si="0"/>
        <v>0</v>
      </c>
      <c r="H35" s="24"/>
      <c r="I35" s="24">
        <f>(IF($A35=0,0,VLOOKUP(D35,lists!$G$9:$H$16,2,FALSE)))</f>
        <v>0</v>
      </c>
      <c r="J35" s="24">
        <f t="shared" si="1"/>
        <v>0</v>
      </c>
    </row>
    <row r="36" spans="1:10" x14ac:dyDescent="0.25">
      <c r="A36" s="23"/>
      <c r="B36" s="23"/>
      <c r="C36" s="23"/>
      <c r="D36" s="23"/>
      <c r="E36" s="23"/>
      <c r="F36" s="6">
        <f t="shared" si="2"/>
        <v>0</v>
      </c>
      <c r="G36" s="24">
        <f t="shared" si="0"/>
        <v>0</v>
      </c>
      <c r="H36" s="24"/>
      <c r="I36" s="24">
        <f>(IF($A36=0,0,VLOOKUP(D36,lists!$G$9:$H$16,2,FALSE)))</f>
        <v>0</v>
      </c>
      <c r="J36" s="24">
        <f t="shared" si="1"/>
        <v>0</v>
      </c>
    </row>
    <row r="37" spans="1:10" x14ac:dyDescent="0.25">
      <c r="A37" s="23"/>
      <c r="B37" s="23"/>
      <c r="C37" s="23"/>
      <c r="D37" s="23"/>
      <c r="E37" s="23"/>
      <c r="F37" s="6">
        <f t="shared" si="2"/>
        <v>0</v>
      </c>
      <c r="G37" s="24">
        <f t="shared" si="0"/>
        <v>0</v>
      </c>
      <c r="H37" s="24"/>
      <c r="I37" s="24">
        <f>(IF($A37=0,0,VLOOKUP(D37,lists!$G$9:$H$16,2,FALSE)))</f>
        <v>0</v>
      </c>
      <c r="J37" s="24">
        <f t="shared" si="1"/>
        <v>0</v>
      </c>
    </row>
    <row r="38" spans="1:10" x14ac:dyDescent="0.25">
      <c r="A38" s="23"/>
      <c r="B38" s="23"/>
      <c r="C38" s="23"/>
      <c r="D38" s="23"/>
      <c r="E38" s="23"/>
      <c r="F38" s="6">
        <f t="shared" si="2"/>
        <v>0</v>
      </c>
      <c r="G38" s="24">
        <f t="shared" si="0"/>
        <v>0</v>
      </c>
      <c r="H38" s="24"/>
      <c r="I38" s="24">
        <f>(IF($A38=0,0,VLOOKUP(D38,lists!$G$9:$H$16,2,FALSE)))</f>
        <v>0</v>
      </c>
      <c r="J38" s="24">
        <f t="shared" si="1"/>
        <v>0</v>
      </c>
    </row>
    <row r="39" spans="1:10" x14ac:dyDescent="0.25">
      <c r="A39" s="23"/>
      <c r="B39" s="23"/>
      <c r="C39" s="23"/>
      <c r="D39" s="23"/>
      <c r="E39" s="23"/>
      <c r="F39" s="6">
        <f t="shared" si="2"/>
        <v>0</v>
      </c>
      <c r="G39" s="24">
        <f t="shared" si="0"/>
        <v>0</v>
      </c>
      <c r="H39" s="24"/>
      <c r="I39" s="24">
        <f>(IF($A39=0,0,VLOOKUP(D39,lists!$G$9:$H$16,2,FALSE)))</f>
        <v>0</v>
      </c>
      <c r="J39" s="24">
        <f t="shared" si="1"/>
        <v>0</v>
      </c>
    </row>
    <row r="40" spans="1:10" x14ac:dyDescent="0.25">
      <c r="A40" s="23"/>
      <c r="B40" s="23"/>
      <c r="C40" s="23"/>
      <c r="D40" s="23"/>
      <c r="E40" s="23"/>
      <c r="F40" s="6">
        <f t="shared" si="2"/>
        <v>0</v>
      </c>
      <c r="G40" s="24">
        <f t="shared" si="0"/>
        <v>0</v>
      </c>
      <c r="H40" s="24"/>
      <c r="I40" s="24">
        <f>(IF($A40=0,0,VLOOKUP(D40,lists!$G$9:$H$16,2,FALSE)))</f>
        <v>0</v>
      </c>
      <c r="J40" s="24">
        <f t="shared" si="1"/>
        <v>0</v>
      </c>
    </row>
    <row r="41" spans="1:10" x14ac:dyDescent="0.25">
      <c r="A41" s="23"/>
      <c r="B41" s="23"/>
      <c r="C41" s="23"/>
      <c r="D41" s="23"/>
      <c r="E41" s="23"/>
      <c r="F41" s="6">
        <f t="shared" si="2"/>
        <v>0</v>
      </c>
      <c r="G41" s="24">
        <f t="shared" si="0"/>
        <v>0</v>
      </c>
      <c r="H41" s="24"/>
      <c r="I41" s="24">
        <f>(IF($A41=0,0,VLOOKUP(D41,lists!$G$9:$H$16,2,FALSE)))</f>
        <v>0</v>
      </c>
      <c r="J41" s="24">
        <f t="shared" si="1"/>
        <v>0</v>
      </c>
    </row>
    <row r="42" spans="1:10" x14ac:dyDescent="0.25">
      <c r="A42" s="23"/>
      <c r="B42" s="23"/>
      <c r="C42" s="23"/>
      <c r="D42" s="23"/>
      <c r="E42" s="23"/>
      <c r="F42" s="6">
        <f t="shared" si="2"/>
        <v>0</v>
      </c>
      <c r="G42" s="24">
        <f t="shared" si="0"/>
        <v>0</v>
      </c>
      <c r="H42" s="24"/>
      <c r="I42" s="24">
        <f>(IF($A42=0,0,VLOOKUP(D42,lists!$G$9:$H$16,2,FALSE)))</f>
        <v>0</v>
      </c>
      <c r="J42" s="24">
        <f t="shared" si="1"/>
        <v>0</v>
      </c>
    </row>
    <row r="43" spans="1:10" x14ac:dyDescent="0.25">
      <c r="A43" s="23"/>
      <c r="B43" s="23"/>
      <c r="C43" s="23"/>
      <c r="D43" s="23"/>
      <c r="E43" s="23"/>
      <c r="F43" s="6">
        <f t="shared" si="2"/>
        <v>0</v>
      </c>
      <c r="G43" s="24">
        <f t="shared" si="0"/>
        <v>0</v>
      </c>
      <c r="H43" s="24"/>
      <c r="I43" s="24">
        <f>(IF($A43=0,0,VLOOKUP(D43,lists!$G$9:$H$16,2,FALSE)))</f>
        <v>0</v>
      </c>
      <c r="J43" s="24">
        <f t="shared" si="1"/>
        <v>0</v>
      </c>
    </row>
    <row r="44" spans="1:10" x14ac:dyDescent="0.25">
      <c r="A44" s="5"/>
      <c r="B44" s="5"/>
      <c r="C44" s="5"/>
      <c r="D44" s="5"/>
      <c r="E44" s="5"/>
      <c r="F44" s="6">
        <f t="shared" si="2"/>
        <v>0</v>
      </c>
      <c r="G44" s="10">
        <f t="shared" si="0"/>
        <v>0</v>
      </c>
      <c r="H44" s="10"/>
      <c r="I44" s="10">
        <f>(IF($A44=0,0,VLOOKUP(D44,lists!$G$9:$H$16,2,FALSE)))</f>
        <v>0</v>
      </c>
      <c r="J44" s="10">
        <f t="shared" si="1"/>
        <v>0</v>
      </c>
    </row>
    <row r="45" spans="1:10" x14ac:dyDescent="0.25">
      <c r="A45" s="7"/>
      <c r="B45" s="7"/>
      <c r="C45" s="7"/>
      <c r="D45" s="7"/>
      <c r="E45" s="9" t="s">
        <v>31</v>
      </c>
      <c r="F45" s="35"/>
      <c r="G45" s="35">
        <f>SUM(G25:G44)</f>
        <v>0</v>
      </c>
      <c r="H45" s="11"/>
      <c r="I45" s="11"/>
      <c r="J45" s="11"/>
    </row>
    <row r="46" spans="1:10" x14ac:dyDescent="0.25">
      <c r="A46" s="51" t="s">
        <v>32</v>
      </c>
      <c r="E46" s="16"/>
      <c r="F46" s="54"/>
      <c r="G46" s="54"/>
      <c r="H46" s="13"/>
      <c r="I46" s="13"/>
      <c r="J46" s="13"/>
    </row>
    <row r="47" spans="1:10" x14ac:dyDescent="0.25">
      <c r="A47" s="51" t="s">
        <v>117</v>
      </c>
      <c r="B47" s="5"/>
      <c r="C47" s="5"/>
      <c r="D47" s="5"/>
      <c r="E47" s="18"/>
      <c r="F47" s="25"/>
      <c r="G47" s="29"/>
      <c r="H47" s="10"/>
      <c r="I47" s="10"/>
      <c r="J47" s="10"/>
    </row>
    <row r="48" spans="1:10" ht="18.75" x14ac:dyDescent="0.3">
      <c r="A48" s="56" t="s">
        <v>33</v>
      </c>
      <c r="B48" s="56"/>
      <c r="C48" s="56"/>
      <c r="D48" s="56"/>
      <c r="E48" s="56"/>
      <c r="F48" s="56"/>
      <c r="G48" s="56"/>
      <c r="H48" s="56"/>
      <c r="I48" s="56"/>
      <c r="J48" s="56"/>
    </row>
    <row r="49" spans="1:17" ht="18.75" x14ac:dyDescent="0.3">
      <c r="A49" s="21"/>
      <c r="B49" s="21"/>
      <c r="C49" s="21"/>
      <c r="D49" s="21"/>
      <c r="E49" s="21"/>
      <c r="F49" s="21"/>
      <c r="G49" s="21"/>
      <c r="H49" s="21"/>
      <c r="I49" s="39" t="s">
        <v>29</v>
      </c>
      <c r="J49" s="40" t="s">
        <v>30</v>
      </c>
    </row>
    <row r="50" spans="1:17" ht="18.75" x14ac:dyDescent="0.3">
      <c r="A50" s="21" t="s">
        <v>34</v>
      </c>
      <c r="B50" s="21"/>
      <c r="C50" s="21"/>
      <c r="D50" s="21"/>
      <c r="E50" s="21"/>
      <c r="F50" s="26"/>
      <c r="G50" s="26"/>
      <c r="H50" s="26"/>
      <c r="I50" s="37"/>
      <c r="J50" s="38"/>
    </row>
    <row r="51" spans="1:17" x14ac:dyDescent="0.25">
      <c r="A51" s="23">
        <f>ROUNDUP($G$45/35,0)</f>
        <v>0</v>
      </c>
      <c r="B51" s="23"/>
      <c r="C51" s="23">
        <f>VLOOKUP(C23,lists!$J$9:$K$30,2,FALSE)</f>
        <v>0</v>
      </c>
      <c r="D51" s="23"/>
      <c r="E51" s="23" t="s">
        <v>35</v>
      </c>
      <c r="F51" s="23"/>
      <c r="G51" s="23"/>
      <c r="H51" s="23"/>
      <c r="I51" s="24"/>
      <c r="J51" s="23">
        <f>+I51*A51</f>
        <v>0</v>
      </c>
      <c r="Q51" s="52"/>
    </row>
    <row r="52" spans="1:17" x14ac:dyDescent="0.25">
      <c r="C52" t="s">
        <v>36</v>
      </c>
      <c r="F52" s="6"/>
      <c r="G52" s="6"/>
      <c r="H52" s="6"/>
    </row>
    <row r="53" spans="1:17" x14ac:dyDescent="0.25">
      <c r="F53" s="6"/>
      <c r="G53" s="6"/>
      <c r="H53" s="6"/>
    </row>
    <row r="54" spans="1:17" ht="18.75" x14ac:dyDescent="0.3">
      <c r="A54" s="21" t="s">
        <v>37</v>
      </c>
      <c r="F54" s="6"/>
      <c r="G54" s="6"/>
      <c r="H54" s="6"/>
    </row>
    <row r="55" spans="1:17" x14ac:dyDescent="0.25">
      <c r="A55" s="23">
        <f>ROUNDUP($G$45/17,0)</f>
        <v>0</v>
      </c>
      <c r="B55" s="23"/>
      <c r="C55" s="23" t="s">
        <v>38</v>
      </c>
      <c r="D55" s="23"/>
      <c r="E55" s="23" t="s">
        <v>39</v>
      </c>
      <c r="F55" s="23"/>
      <c r="G55" s="23"/>
      <c r="H55" s="23"/>
      <c r="I55" s="24">
        <v>9.73</v>
      </c>
      <c r="J55" s="23">
        <f>+I55*A55</f>
        <v>0</v>
      </c>
    </row>
    <row r="56" spans="1:17" x14ac:dyDescent="0.25">
      <c r="F56" s="6"/>
      <c r="G56" s="6"/>
      <c r="H56" s="6"/>
    </row>
    <row r="57" spans="1:17" ht="18.75" x14ac:dyDescent="0.3">
      <c r="A57" s="21" t="s">
        <v>40</v>
      </c>
      <c r="C57" s="16"/>
      <c r="D57" s="36"/>
      <c r="F57" s="6"/>
      <c r="G57" s="6"/>
      <c r="H57" s="6"/>
    </row>
    <row r="58" spans="1:17" x14ac:dyDescent="0.25">
      <c r="A58" s="43"/>
      <c r="B58" s="23"/>
      <c r="C58" s="23" t="s">
        <v>41</v>
      </c>
      <c r="D58" s="42" t="s">
        <v>22</v>
      </c>
      <c r="E58" s="23"/>
      <c r="F58" s="23"/>
      <c r="G58" s="23"/>
      <c r="H58" s="23"/>
      <c r="I58" s="24">
        <v>54.14</v>
      </c>
      <c r="J58" s="23">
        <f>+I58*A58</f>
        <v>0</v>
      </c>
    </row>
    <row r="59" spans="1:17" x14ac:dyDescent="0.25">
      <c r="A59" s="44"/>
      <c r="B59" s="23"/>
      <c r="C59" s="23" t="s">
        <v>42</v>
      </c>
      <c r="D59" s="42" t="s">
        <v>22</v>
      </c>
      <c r="E59" s="23"/>
      <c r="F59" s="23"/>
      <c r="G59" s="23"/>
      <c r="H59" s="23"/>
      <c r="I59" s="24">
        <v>103.49</v>
      </c>
      <c r="J59" s="23">
        <f t="shared" ref="J59:J60" si="3">+I59*A59</f>
        <v>0</v>
      </c>
    </row>
    <row r="60" spans="1:17" x14ac:dyDescent="0.25">
      <c r="A60" s="44"/>
      <c r="B60" s="23"/>
      <c r="C60" s="23" t="s">
        <v>43</v>
      </c>
      <c r="D60" s="42" t="s">
        <v>22</v>
      </c>
      <c r="E60" s="23"/>
      <c r="F60" s="23"/>
      <c r="G60" s="23"/>
      <c r="H60" s="23"/>
      <c r="I60" s="24">
        <v>156.22999999999999</v>
      </c>
      <c r="J60" s="23">
        <f t="shared" si="3"/>
        <v>0</v>
      </c>
    </row>
    <row r="61" spans="1:17" x14ac:dyDescent="0.25">
      <c r="A61" s="41"/>
      <c r="B61" s="23"/>
      <c r="C61" s="23"/>
      <c r="D61" s="23"/>
      <c r="E61" s="23"/>
      <c r="F61" s="23"/>
      <c r="G61" s="23"/>
      <c r="H61" s="23"/>
      <c r="I61" s="24"/>
      <c r="J61" s="23"/>
    </row>
    <row r="62" spans="1:17" x14ac:dyDescent="0.25">
      <c r="A62" s="5"/>
      <c r="B62" s="5"/>
      <c r="C62" s="5"/>
      <c r="D62" s="5"/>
      <c r="E62" s="5"/>
      <c r="F62" s="10"/>
      <c r="G62" s="10"/>
      <c r="H62" s="10"/>
      <c r="I62" s="10"/>
      <c r="J62" s="10"/>
    </row>
    <row r="63" spans="1:17" x14ac:dyDescent="0.25">
      <c r="F63" s="6"/>
      <c r="G63" s="6"/>
      <c r="H63" s="6"/>
    </row>
    <row r="64" spans="1:17" s="16" customFormat="1" ht="15.75" thickBot="1" x14ac:dyDescent="0.3">
      <c r="C64" s="16" t="s">
        <v>44</v>
      </c>
      <c r="F64" s="25"/>
      <c r="G64" s="25"/>
      <c r="H64" s="25"/>
      <c r="I64" s="25"/>
      <c r="J64" s="46">
        <f>SUM(J25:J62)</f>
        <v>0</v>
      </c>
    </row>
    <row r="65" spans="1:10" x14ac:dyDescent="0.25">
      <c r="A65" s="5"/>
      <c r="B65" s="5"/>
      <c r="C65" s="5"/>
      <c r="D65" s="5"/>
      <c r="E65" s="5"/>
      <c r="F65" s="10"/>
      <c r="G65" s="10"/>
      <c r="H65" s="10"/>
      <c r="I65" s="10"/>
      <c r="J65" s="10"/>
    </row>
    <row r="66" spans="1:10" x14ac:dyDescent="0.25">
      <c r="F66" s="6"/>
      <c r="G66" s="6"/>
      <c r="H66" s="6"/>
    </row>
    <row r="67" spans="1:10" x14ac:dyDescent="0.25">
      <c r="F67" s="6"/>
      <c r="G67" s="27"/>
      <c r="H67" s="6"/>
    </row>
  </sheetData>
  <mergeCells count="2">
    <mergeCell ref="A11:J11"/>
    <mergeCell ref="A48:J48"/>
  </mergeCells>
  <phoneticPr fontId="7" type="noConversion"/>
  <pageMargins left="0.25" right="0.25" top="0.25" bottom="0.75" header="0.3" footer="0.3"/>
  <pageSetup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F1276D1-9884-49BC-BBEF-C606BDABCDE3}">
          <x14:formula1>
            <xm:f>lists!$D$10:$D$15</xm:f>
          </x14:formula1>
          <xm:sqref>D45:D47</xm:sqref>
        </x14:dataValidation>
        <x14:dataValidation type="list" allowBlank="1" showInputMessage="1" showErrorMessage="1" xr:uid="{F8D50D49-930D-4681-9918-E419EC0AD543}">
          <x14:formula1>
            <xm:f>lists!$B$10:$B$17</xm:f>
          </x14:formula1>
          <xm:sqref>C45:C47</xm:sqref>
        </x14:dataValidation>
        <x14:dataValidation type="list" allowBlank="1" showInputMessage="1" showErrorMessage="1" xr:uid="{E163FC16-2EAD-4A38-B4BC-3110786DE608}">
          <x14:formula1>
            <xm:f>lists!$J$10:$J$32</xm:f>
          </x14:formula1>
          <xm:sqref>C23</xm:sqref>
        </x14:dataValidation>
        <x14:dataValidation type="list" allowBlank="1" showInputMessage="1" showErrorMessage="1" xr:uid="{C2CBD6AD-29DC-40E3-B714-92D54F881351}">
          <x14:formula1>
            <xm:f>lists!$L$10:$L$12</xm:f>
          </x14:formula1>
          <xm:sqref>D58:D60</xm:sqref>
        </x14:dataValidation>
        <x14:dataValidation type="list" allowBlank="1" showInputMessage="1" showErrorMessage="1" xr:uid="{9F431628-37E7-429D-A2C7-78A5A0FD22A6}">
          <x14:formula1>
            <xm:f>lists!$B$10:$B$18</xm:f>
          </x14:formula1>
          <xm:sqref>C25:C44</xm:sqref>
        </x14:dataValidation>
        <x14:dataValidation type="list" allowBlank="1" showInputMessage="1" showErrorMessage="1" xr:uid="{9478100E-B097-45F4-9D57-CF10BCDEAA1D}">
          <x14:formula1>
            <xm:f>lists!$D$10:$D$16</xm:f>
          </x14:formula1>
          <xm:sqref>D25:D44</xm:sqref>
        </x14:dataValidation>
        <x14:dataValidation type="list" allowBlank="1" showInputMessage="1" showErrorMessage="1" xr:uid="{B3597260-8076-4AF7-B36D-CB91AE0CFA70}">
          <x14:formula1>
            <xm:f>lists!$E$10:$E$13</xm:f>
          </x14:formula1>
          <xm:sqref>E25:E44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C80C-B346-4BF1-B8FB-6DBA9ED0E4B5}">
  <dimension ref="B3:Q32"/>
  <sheetViews>
    <sheetView topLeftCell="A16" workbookViewId="0">
      <selection activeCell="H11" sqref="H11"/>
    </sheetView>
  </sheetViews>
  <sheetFormatPr defaultRowHeight="15" x14ac:dyDescent="0.25"/>
  <cols>
    <col min="1" max="1" width="1.28515625" customWidth="1"/>
    <col min="2" max="2" width="47.140625" customWidth="1"/>
    <col min="3" max="3" width="7.85546875" customWidth="1"/>
    <col min="4" max="4" width="10.140625" bestFit="1" customWidth="1"/>
    <col min="6" max="6" width="2.85546875" customWidth="1"/>
    <col min="7" max="7" width="11.140625" bestFit="1" customWidth="1"/>
    <col min="8" max="8" width="11" customWidth="1"/>
    <col min="9" max="9" width="1.42578125" customWidth="1"/>
    <col min="10" max="10" width="39.5703125" customWidth="1"/>
    <col min="11" max="11" width="19.42578125" bestFit="1" customWidth="1"/>
    <col min="12" max="12" width="17.85546875" customWidth="1"/>
    <col min="13" max="13" width="3.5703125" customWidth="1"/>
    <col min="14" max="14" width="3" customWidth="1"/>
    <col min="15" max="15" width="42.42578125" bestFit="1" customWidth="1"/>
    <col min="16" max="16" width="24.7109375" customWidth="1"/>
  </cols>
  <sheetData>
    <row r="3" spans="2:17" x14ac:dyDescent="0.25">
      <c r="D3" s="33" t="s">
        <v>45</v>
      </c>
      <c r="E3" s="33"/>
      <c r="F3" s="33"/>
      <c r="G3" s="33"/>
      <c r="J3" t="s">
        <v>46</v>
      </c>
    </row>
    <row r="6" spans="2:17" x14ac:dyDescent="0.25">
      <c r="B6" t="s">
        <v>47</v>
      </c>
      <c r="D6" t="s">
        <v>47</v>
      </c>
      <c r="J6" t="s">
        <v>48</v>
      </c>
    </row>
    <row r="7" spans="2:17" x14ac:dyDescent="0.25">
      <c r="J7" t="s">
        <v>49</v>
      </c>
    </row>
    <row r="9" spans="2:17" x14ac:dyDescent="0.25">
      <c r="B9" s="2" t="s">
        <v>24</v>
      </c>
      <c r="C9" s="7" t="s">
        <v>50</v>
      </c>
      <c r="D9" s="15" t="s">
        <v>51</v>
      </c>
      <c r="E9" s="15" t="s">
        <v>26</v>
      </c>
      <c r="F9" s="7"/>
      <c r="G9" s="3" t="s">
        <v>51</v>
      </c>
      <c r="H9" s="4" t="s">
        <v>52</v>
      </c>
      <c r="I9" s="7"/>
      <c r="J9" s="9" t="s">
        <v>53</v>
      </c>
      <c r="K9" s="9" t="s">
        <v>34</v>
      </c>
      <c r="L9" s="9" t="s">
        <v>54</v>
      </c>
      <c r="O9" s="7" t="s">
        <v>55</v>
      </c>
      <c r="P9" s="7"/>
    </row>
    <row r="10" spans="2:17" ht="18.75" x14ac:dyDescent="0.3">
      <c r="D10" s="14"/>
      <c r="E10" s="14"/>
      <c r="H10" s="6"/>
      <c r="J10" s="16" t="s">
        <v>22</v>
      </c>
      <c r="K10" s="16"/>
      <c r="L10" s="16" t="s">
        <v>22</v>
      </c>
      <c r="O10" s="49" t="s">
        <v>56</v>
      </c>
      <c r="P10" s="21"/>
    </row>
    <row r="11" spans="2:17" x14ac:dyDescent="0.25">
      <c r="B11" t="s">
        <v>57</v>
      </c>
      <c r="C11" t="s">
        <v>58</v>
      </c>
      <c r="D11" s="14" t="s">
        <v>59</v>
      </c>
      <c r="E11" s="14"/>
      <c r="G11">
        <v>60</v>
      </c>
      <c r="H11" s="47">
        <v>15.7</v>
      </c>
      <c r="J11" s="33" t="s">
        <v>60</v>
      </c>
      <c r="K11" t="s">
        <v>61</v>
      </c>
      <c r="L11" t="s">
        <v>62</v>
      </c>
    </row>
    <row r="12" spans="2:17" x14ac:dyDescent="0.25">
      <c r="B12" t="s">
        <v>63</v>
      </c>
      <c r="C12" t="s">
        <v>64</v>
      </c>
      <c r="D12" s="1">
        <v>30</v>
      </c>
      <c r="E12" s="1">
        <v>72</v>
      </c>
      <c r="G12" s="14" t="s">
        <v>59</v>
      </c>
      <c r="H12" s="6">
        <f>+H11</f>
        <v>15.7</v>
      </c>
      <c r="J12" s="53" t="s">
        <v>65</v>
      </c>
      <c r="K12" t="s">
        <v>66</v>
      </c>
      <c r="L12" t="s">
        <v>67</v>
      </c>
      <c r="O12" s="33" t="s">
        <v>68</v>
      </c>
      <c r="P12" s="33" t="s">
        <v>69</v>
      </c>
    </row>
    <row r="13" spans="2:17" x14ac:dyDescent="0.25">
      <c r="B13" t="s">
        <v>70</v>
      </c>
      <c r="C13" t="s">
        <v>71</v>
      </c>
      <c r="D13" s="1" t="s">
        <v>72</v>
      </c>
      <c r="E13" s="1">
        <v>96</v>
      </c>
      <c r="G13">
        <v>30</v>
      </c>
      <c r="H13" s="6">
        <f t="shared" ref="H13:H16" si="0">+H12</f>
        <v>15.7</v>
      </c>
      <c r="J13" s="53" t="s">
        <v>115</v>
      </c>
      <c r="K13" t="s">
        <v>74</v>
      </c>
      <c r="O13" s="33" t="s">
        <v>75</v>
      </c>
      <c r="P13" s="33" t="s">
        <v>61</v>
      </c>
    </row>
    <row r="14" spans="2:17" ht="45" x14ac:dyDescent="0.25">
      <c r="B14" t="s">
        <v>76</v>
      </c>
      <c r="C14" t="s">
        <v>77</v>
      </c>
      <c r="D14" s="1">
        <v>36</v>
      </c>
      <c r="G14" s="1" t="s">
        <v>72</v>
      </c>
      <c r="H14" s="6">
        <f t="shared" si="0"/>
        <v>15.7</v>
      </c>
      <c r="J14" s="53" t="s">
        <v>73</v>
      </c>
      <c r="K14" t="s">
        <v>74</v>
      </c>
      <c r="O14" s="48" t="s">
        <v>79</v>
      </c>
      <c r="P14" t="s">
        <v>66</v>
      </c>
      <c r="Q14" t="s">
        <v>80</v>
      </c>
    </row>
    <row r="15" spans="2:17" x14ac:dyDescent="0.25">
      <c r="B15" t="s">
        <v>81</v>
      </c>
      <c r="C15" t="s">
        <v>82</v>
      </c>
      <c r="D15" s="1">
        <v>48</v>
      </c>
      <c r="G15">
        <v>36</v>
      </c>
      <c r="H15" s="6">
        <f t="shared" si="0"/>
        <v>15.7</v>
      </c>
      <c r="J15" s="53" t="s">
        <v>78</v>
      </c>
      <c r="K15" t="s">
        <v>66</v>
      </c>
      <c r="O15" t="s">
        <v>84</v>
      </c>
      <c r="P15" t="s">
        <v>74</v>
      </c>
    </row>
    <row r="16" spans="2:17" x14ac:dyDescent="0.25">
      <c r="B16" s="34" t="s">
        <v>85</v>
      </c>
      <c r="C16" t="s">
        <v>86</v>
      </c>
      <c r="D16" s="1">
        <v>60</v>
      </c>
      <c r="G16">
        <v>48</v>
      </c>
      <c r="H16" s="6">
        <f t="shared" si="0"/>
        <v>15.7</v>
      </c>
      <c r="J16" s="53" t="s">
        <v>116</v>
      </c>
      <c r="K16" t="s">
        <v>88</v>
      </c>
      <c r="O16" t="s">
        <v>89</v>
      </c>
      <c r="P16" t="s">
        <v>90</v>
      </c>
    </row>
    <row r="17" spans="2:16" x14ac:dyDescent="0.25">
      <c r="B17" t="s">
        <v>91</v>
      </c>
      <c r="C17" t="s">
        <v>92</v>
      </c>
      <c r="J17" s="53" t="s">
        <v>114</v>
      </c>
      <c r="K17" t="s">
        <v>74</v>
      </c>
      <c r="O17" t="s">
        <v>94</v>
      </c>
      <c r="P17" t="s">
        <v>88</v>
      </c>
    </row>
    <row r="18" spans="2:16" x14ac:dyDescent="0.25">
      <c r="B18" t="s">
        <v>95</v>
      </c>
      <c r="C18" t="s">
        <v>96</v>
      </c>
      <c r="J18" s="33" t="s">
        <v>83</v>
      </c>
      <c r="K18" t="s">
        <v>69</v>
      </c>
    </row>
    <row r="19" spans="2:16" x14ac:dyDescent="0.25">
      <c r="J19" s="53" t="s">
        <v>87</v>
      </c>
      <c r="K19" t="s">
        <v>88</v>
      </c>
    </row>
    <row r="20" spans="2:16" x14ac:dyDescent="0.25">
      <c r="J20" s="53" t="s">
        <v>111</v>
      </c>
      <c r="K20" t="s">
        <v>74</v>
      </c>
      <c r="O20" s="7" t="s">
        <v>100</v>
      </c>
    </row>
    <row r="21" spans="2:16" x14ac:dyDescent="0.25">
      <c r="J21" t="s">
        <v>93</v>
      </c>
      <c r="K21" t="s">
        <v>74</v>
      </c>
      <c r="O21" t="s">
        <v>102</v>
      </c>
    </row>
    <row r="22" spans="2:16" x14ac:dyDescent="0.25">
      <c r="J22" s="33" t="s">
        <v>97</v>
      </c>
      <c r="K22" t="s">
        <v>66</v>
      </c>
      <c r="O22" t="s">
        <v>104</v>
      </c>
    </row>
    <row r="23" spans="2:16" x14ac:dyDescent="0.25">
      <c r="J23" s="33" t="s">
        <v>98</v>
      </c>
      <c r="K23" t="s">
        <v>74</v>
      </c>
      <c r="O23" t="s">
        <v>106</v>
      </c>
    </row>
    <row r="24" spans="2:16" x14ac:dyDescent="0.25">
      <c r="J24" t="s">
        <v>99</v>
      </c>
      <c r="K24" t="s">
        <v>90</v>
      </c>
      <c r="O24" t="s">
        <v>108</v>
      </c>
    </row>
    <row r="25" spans="2:16" x14ac:dyDescent="0.25">
      <c r="J25" s="53" t="s">
        <v>113</v>
      </c>
      <c r="K25" t="s">
        <v>74</v>
      </c>
    </row>
    <row r="26" spans="2:16" x14ac:dyDescent="0.25">
      <c r="J26" s="53" t="s">
        <v>112</v>
      </c>
      <c r="K26" t="s">
        <v>66</v>
      </c>
    </row>
    <row r="27" spans="2:16" x14ac:dyDescent="0.25">
      <c r="J27" s="53" t="s">
        <v>101</v>
      </c>
      <c r="K27" t="s">
        <v>66</v>
      </c>
    </row>
    <row r="28" spans="2:16" x14ac:dyDescent="0.25">
      <c r="J28" s="53" t="s">
        <v>103</v>
      </c>
      <c r="K28" t="s">
        <v>74</v>
      </c>
    </row>
    <row r="29" spans="2:16" x14ac:dyDescent="0.25">
      <c r="J29" s="53" t="s">
        <v>105</v>
      </c>
      <c r="K29" t="s">
        <v>66</v>
      </c>
    </row>
    <row r="30" spans="2:16" x14ac:dyDescent="0.25">
      <c r="J30" s="53" t="s">
        <v>110</v>
      </c>
      <c r="K30" t="s">
        <v>74</v>
      </c>
    </row>
    <row r="31" spans="2:16" x14ac:dyDescent="0.25">
      <c r="J31" s="53" t="s">
        <v>107</v>
      </c>
      <c r="K31" t="s">
        <v>66</v>
      </c>
    </row>
    <row r="32" spans="2:16" x14ac:dyDescent="0.25">
      <c r="J32" t="s">
        <v>109</v>
      </c>
      <c r="K32" t="s">
        <v>74</v>
      </c>
    </row>
  </sheetData>
  <sortState xmlns:xlrd2="http://schemas.microsoft.com/office/spreadsheetml/2017/richdata2" ref="J11:K32">
    <sortCondition ref="J11:J3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837a2908-7009-4a8f-a10c-150794aeec20" ContentTypeId="0x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91B8529FD9DE488D1F9D27C981D0F4" ma:contentTypeVersion="8" ma:contentTypeDescription="Create a new document." ma:contentTypeScope="" ma:versionID="64f7584e7a557b88da20923eb4edc766">
  <xsd:schema xmlns:xsd="http://www.w3.org/2001/XMLSchema" xmlns:xs="http://www.w3.org/2001/XMLSchema" xmlns:p="http://schemas.microsoft.com/office/2006/metadata/properties" xmlns:ns2="3e1102a4-13db-438a-b606-7f551ae80820" xmlns:ns3="9f12efd1-95e9-4b7b-a4c0-dd42a2353ee1" targetNamespace="http://schemas.microsoft.com/office/2006/metadata/properties" ma:root="true" ma:fieldsID="ae709738cda4ea41d806273d73f212d4" ns2:_="" ns3:_="">
    <xsd:import namespace="3e1102a4-13db-438a-b606-7f551ae80820"/>
    <xsd:import namespace="9f12efd1-95e9-4b7b-a4c0-dd42a2353e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102a4-13db-438a-b606-7f551ae808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2efd1-95e9-4b7b-a4c0-dd42a2353ee1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e1102a4-13db-438a-b606-7f551ae80820">
      <UserInfo>
        <DisplayName/>
        <AccountId xsi:nil="true"/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21BF4-02C8-4F39-869B-412D677BC09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FE28828-5CB2-4365-B16D-4381AE131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1102a4-13db-438a-b606-7f551ae80820"/>
    <ds:schemaRef ds:uri="9f12efd1-95e9-4b7b-a4c0-dd42a2353e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F61AB1-47C4-480D-BA72-ACEAEE27C1E6}">
  <ds:schemaRefs>
    <ds:schemaRef ds:uri="http://purl.org/dc/elements/1.1/"/>
    <ds:schemaRef ds:uri="http://purl.org/dc/terms/"/>
    <ds:schemaRef ds:uri="http://schemas.microsoft.com/office/2006/documentManagement/types"/>
    <ds:schemaRef ds:uri="9f12efd1-95e9-4b7b-a4c0-dd42a2353ee1"/>
    <ds:schemaRef ds:uri="3e1102a4-13db-438a-b606-7f551ae80820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F2BA433-5DCF-4F13-81F3-47F4E627E4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Customer Price page</vt:lpstr>
      <vt:lpstr>lists</vt:lpstr>
      <vt:lpstr>'Customer Price page'!Print_Area</vt:lpstr>
      <vt:lpstr>lists!Print_Area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Rau</dc:creator>
  <cp:keywords/>
  <dc:description/>
  <cp:lastModifiedBy>Rasmussen, Patricia</cp:lastModifiedBy>
  <cp:revision/>
  <dcterms:created xsi:type="dcterms:W3CDTF">2021-12-12T17:05:41Z</dcterms:created>
  <dcterms:modified xsi:type="dcterms:W3CDTF">2026-07-01T18:35:17Z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0x0101005891B8529FD9DE488D1F9D27C981D0F4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GUID">
    <vt:lpwstr>f4f17a33-e21d-4c8b-bcc2-8a9e3b17934b</vt:lpwstr>
  </property>
  <property fmtid="{D5CDD505-2E9C-101B-9397-08002B2CF9AE}" pid="9" name="xd_Signature">
    <vt:bool>false</vt:bool>
  </property>
</Properties>
</file>